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Ryan G - First Pay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B29" i="1" l="1"/>
  <c r="B9" i="1"/>
  <c r="B10" i="1" s="1"/>
  <c r="B6" i="1"/>
  <c r="B12" i="1" l="1"/>
  <c r="B13" i="1" s="1"/>
  <c r="B22" i="1" l="1"/>
  <c r="B20" i="1"/>
  <c r="B16" i="1"/>
  <c r="B23" i="1" l="1"/>
  <c r="B31" i="1" s="1"/>
</calcChain>
</file>

<file path=xl/sharedStrings.xml><?xml version="1.0" encoding="utf-8"?>
<sst xmlns="http://schemas.openxmlformats.org/spreadsheetml/2006/main" count="26" uniqueCount="24">
  <si>
    <t>Ryan Gerlach - Starting Payroll</t>
  </si>
  <si>
    <t>Start date:  9/5/24</t>
  </si>
  <si>
    <t>2024 Contract</t>
  </si>
  <si>
    <t>Salary</t>
  </si>
  <si>
    <t>Housing</t>
  </si>
  <si>
    <t xml:space="preserve">    Sub Total</t>
  </si>
  <si>
    <t>Monthly</t>
  </si>
  <si>
    <t>Incremental Heathcare Premium</t>
  </si>
  <si>
    <t>Total Salary and Housing</t>
  </si>
  <si>
    <t xml:space="preserve">     FICA Tax %:   Social Security (6.2%) &amp; Medicare (1.45%)</t>
  </si>
  <si>
    <t>FICA Tax</t>
  </si>
  <si>
    <t>Total Defined Comp.</t>
  </si>
  <si>
    <r>
      <t xml:space="preserve">     Pension % </t>
    </r>
    <r>
      <rPr>
        <sz val="11"/>
        <color theme="1"/>
        <rFont val="Calibri"/>
        <family val="2"/>
        <scheme val="minor"/>
      </rPr>
      <t>(% of Defined Compensation)</t>
    </r>
  </si>
  <si>
    <t>Total Pension</t>
  </si>
  <si>
    <t>Other Insurance:</t>
  </si>
  <si>
    <t xml:space="preserve">     Disability % (% of Defined Compensation)</t>
  </si>
  <si>
    <t xml:space="preserve">                       $</t>
  </si>
  <si>
    <t xml:space="preserve">     Group Life %  (% of Defined Compensation)</t>
  </si>
  <si>
    <t>Total Other Insurance</t>
  </si>
  <si>
    <t>Business Expenses</t>
  </si>
  <si>
    <t>Travel Allow</t>
  </si>
  <si>
    <t>Continuing Ed  (includes Fall Leadership Conference)</t>
  </si>
  <si>
    <t>Total Business Expenses</t>
  </si>
  <si>
    <t>Grand Total - Pastor Ryan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</si>
</sst>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5" fontId="0" fillId="2" borderId="3" xfId="0" applyNumberFormat="1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5" fontId="4" fillId="2" borderId="5" xfId="0" applyNumberFormat="1" applyFont="1" applyFill="1" applyBorder="1" applyAlignment="1">
      <alignment vertical="center"/>
    </xf>
    <xf numFmtId="5" fontId="4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5" fontId="4" fillId="2" borderId="3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5" fontId="2" fillId="2" borderId="3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0" fontId="4" fillId="2" borderId="3" xfId="2" applyNumberFormat="1" applyFont="1" applyFill="1" applyBorder="1" applyAlignment="1">
      <alignment horizontal="right" vertical="center"/>
    </xf>
    <xf numFmtId="5" fontId="5" fillId="2" borderId="3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5" fontId="2" fillId="2" borderId="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8" xfId="0" applyFont="1" applyFill="1" applyBorder="1" applyAlignment="1">
      <alignment vertical="center"/>
    </xf>
    <xf numFmtId="9" fontId="4" fillId="2" borderId="9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5" fontId="2" fillId="2" borderId="3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5" fontId="4" fillId="2" borderId="3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5" fontId="6" fillId="2" borderId="7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5" fontId="2" fillId="2" borderId="11" xfId="0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wn_Current%202019/Church/Finance%20Committee/2025%20Budget%20propo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A14" workbookViewId="0">
      <selection activeCell="B6" sqref="B6"/>
    </sheetView>
  </sheetViews>
  <sheetFormatPr defaultRowHeight="14.5" x14ac:dyDescent="0.35"/>
  <cols>
    <col min="1" max="1" width="54.90625" customWidth="1"/>
    <col min="2" max="2" width="12.54296875" bestFit="1" customWidth="1"/>
  </cols>
  <sheetData>
    <row r="1" spans="1:3" ht="18.5" x14ac:dyDescent="0.45">
      <c r="A1" s="1" t="s">
        <v>0</v>
      </c>
      <c r="B1" s="1"/>
    </row>
    <row r="3" spans="1:3" x14ac:dyDescent="0.35">
      <c r="A3" s="2" t="s">
        <v>1</v>
      </c>
      <c r="B3" s="3"/>
    </row>
    <row r="4" spans="1:3" x14ac:dyDescent="0.35">
      <c r="A4" s="4"/>
      <c r="B4" s="5" t="s">
        <v>2</v>
      </c>
    </row>
    <row r="5" spans="1:3" x14ac:dyDescent="0.35">
      <c r="A5" s="4"/>
      <c r="B5" s="6"/>
    </row>
    <row r="6" spans="1:3" x14ac:dyDescent="0.35">
      <c r="A6" s="7" t="s">
        <v>3</v>
      </c>
      <c r="B6" s="8">
        <f t="shared" ref="B6" si="0">+B8-B7</f>
        <v>53310</v>
      </c>
    </row>
    <row r="7" spans="1:3" ht="15" thickBot="1" x14ac:dyDescent="0.4">
      <c r="A7" s="9" t="s">
        <v>4</v>
      </c>
      <c r="B7" s="10">
        <v>20000</v>
      </c>
    </row>
    <row r="8" spans="1:3" x14ac:dyDescent="0.35">
      <c r="A8" s="9" t="s">
        <v>5</v>
      </c>
      <c r="B8" s="11">
        <v>73310</v>
      </c>
      <c r="C8" s="12" t="s">
        <v>6</v>
      </c>
    </row>
    <row r="9" spans="1:3" x14ac:dyDescent="0.35">
      <c r="A9" s="13" t="s">
        <v>7</v>
      </c>
      <c r="B9" s="14">
        <f>+C9*12</f>
        <v>2695.92</v>
      </c>
      <c r="C9" s="12">
        <v>224.66</v>
      </c>
    </row>
    <row r="10" spans="1:3" x14ac:dyDescent="0.35">
      <c r="A10" s="15" t="s">
        <v>8</v>
      </c>
      <c r="B10" s="16">
        <f t="shared" ref="B10" si="1">+B8+B9</f>
        <v>76005.919999999998</v>
      </c>
    </row>
    <row r="11" spans="1:3" x14ac:dyDescent="0.35">
      <c r="A11" s="17" t="s">
        <v>9</v>
      </c>
      <c r="B11" s="18">
        <v>7.6499999999999999E-2</v>
      </c>
    </row>
    <row r="12" spans="1:3" x14ac:dyDescent="0.35">
      <c r="A12" s="17" t="s">
        <v>10</v>
      </c>
      <c r="B12" s="19">
        <f t="shared" ref="B12" si="2">ROUND(+B10*B11,0)</f>
        <v>5814</v>
      </c>
    </row>
    <row r="13" spans="1:3" x14ac:dyDescent="0.35">
      <c r="A13" s="20" t="s">
        <v>11</v>
      </c>
      <c r="B13" s="21">
        <f t="shared" ref="B13" si="3">+B10+B12</f>
        <v>81819.92</v>
      </c>
    </row>
    <row r="14" spans="1:3" x14ac:dyDescent="0.35">
      <c r="A14" s="22"/>
      <c r="B14" s="22"/>
    </row>
    <row r="15" spans="1:3" x14ac:dyDescent="0.35">
      <c r="A15" s="23" t="s">
        <v>12</v>
      </c>
      <c r="B15" s="24">
        <v>0.1</v>
      </c>
    </row>
    <row r="16" spans="1:3" x14ac:dyDescent="0.35">
      <c r="A16" s="20" t="s">
        <v>13</v>
      </c>
      <c r="B16" s="21">
        <f>ROUND(+B$13*B15,0)</f>
        <v>8182</v>
      </c>
    </row>
    <row r="17" spans="1:2" x14ac:dyDescent="0.35">
      <c r="A17" s="22"/>
      <c r="B17" s="22"/>
    </row>
    <row r="18" spans="1:2" x14ac:dyDescent="0.35">
      <c r="A18" s="23" t="s">
        <v>14</v>
      </c>
      <c r="B18" s="25"/>
    </row>
    <row r="19" spans="1:2" x14ac:dyDescent="0.35">
      <c r="A19" s="17" t="s">
        <v>15</v>
      </c>
      <c r="B19" s="26">
        <v>8.9999999999999993E-3</v>
      </c>
    </row>
    <row r="20" spans="1:2" x14ac:dyDescent="0.35">
      <c r="A20" s="17" t="s">
        <v>16</v>
      </c>
      <c r="B20" s="27">
        <f>ROUND(+B$13*B19,0)</f>
        <v>736</v>
      </c>
    </row>
    <row r="21" spans="1:2" x14ac:dyDescent="0.35">
      <c r="A21" s="17" t="s">
        <v>17</v>
      </c>
      <c r="B21" s="26">
        <v>8.0400000000000003E-3</v>
      </c>
    </row>
    <row r="22" spans="1:2" x14ac:dyDescent="0.35">
      <c r="A22" s="17" t="s">
        <v>16</v>
      </c>
      <c r="B22" s="21">
        <f>ROUND(+B$13*B21,0)</f>
        <v>658</v>
      </c>
    </row>
    <row r="23" spans="1:2" x14ac:dyDescent="0.35">
      <c r="A23" s="28" t="s">
        <v>18</v>
      </c>
      <c r="B23" s="21">
        <f t="shared" ref="B23" si="4">+B20+B22</f>
        <v>1394</v>
      </c>
    </row>
    <row r="24" spans="1:2" x14ac:dyDescent="0.35">
      <c r="A24" s="2"/>
      <c r="B24" s="2"/>
    </row>
    <row r="25" spans="1:2" x14ac:dyDescent="0.35">
      <c r="A25" s="29" t="s">
        <v>19</v>
      </c>
      <c r="B25" s="30"/>
    </row>
    <row r="26" spans="1:2" x14ac:dyDescent="0.35">
      <c r="A26" s="31" t="s">
        <v>20</v>
      </c>
      <c r="B26" s="32">
        <v>1500</v>
      </c>
    </row>
    <row r="27" spans="1:2" x14ac:dyDescent="0.35">
      <c r="A27" s="31" t="s">
        <v>21</v>
      </c>
      <c r="B27" s="32">
        <v>1300</v>
      </c>
    </row>
    <row r="28" spans="1:2" x14ac:dyDescent="0.35">
      <c r="A28" s="31" t="s">
        <v>19</v>
      </c>
      <c r="B28" s="32">
        <v>600</v>
      </c>
    </row>
    <row r="29" spans="1:2" x14ac:dyDescent="0.35">
      <c r="A29" s="33" t="s">
        <v>22</v>
      </c>
      <c r="B29" s="34">
        <f t="shared" ref="B29" si="5">+SUM(B26:B28)</f>
        <v>3400</v>
      </c>
    </row>
    <row r="30" spans="1:2" ht="15" thickBot="1" x14ac:dyDescent="0.4">
      <c r="A30" s="2"/>
      <c r="B30" s="2"/>
    </row>
    <row r="31" spans="1:2" ht="15.5" thickTop="1" thickBot="1" x14ac:dyDescent="0.4">
      <c r="A31" s="35" t="s">
        <v>23</v>
      </c>
      <c r="B31" s="36">
        <f t="shared" ref="B31" si="6">+B13+B16+B23+B29</f>
        <v>94795.92</v>
      </c>
    </row>
    <row r="32" spans="1:2" ht="15" thickTop="1" x14ac:dyDescent="0.3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Ryan G - First 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2024-09-12T15:39:35Z</dcterms:created>
  <dcterms:modified xsi:type="dcterms:W3CDTF">2024-09-12T15:40:14Z</dcterms:modified>
</cp:coreProperties>
</file>